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tich\YandexDisk\Lab of MCB\_ARTICLES\HOKSOK\HokSok_R2.1\Hoksok_supp_ru\"/>
    </mc:Choice>
  </mc:AlternateContent>
  <xr:revisionPtr revIDLastSave="0" documentId="13_ncr:1_{F9558598-505B-494B-9C37-6BED076489EE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Raw data" sheetId="1" r:id="rId1"/>
    <sheet name="chi-squa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" l="1"/>
  <c r="L16" i="2"/>
  <c r="L15" i="2"/>
  <c r="L14" i="2"/>
  <c r="L13" i="2"/>
  <c r="L12" i="2"/>
  <c r="K17" i="2"/>
  <c r="K16" i="2"/>
  <c r="K15" i="2"/>
  <c r="K14" i="2"/>
  <c r="K13" i="2"/>
  <c r="K12" i="2"/>
  <c r="J17" i="2"/>
  <c r="J16" i="2"/>
  <c r="J15" i="2"/>
  <c r="J14" i="2"/>
  <c r="J13" i="2"/>
  <c r="J12" i="2"/>
  <c r="I17" i="2"/>
  <c r="I16" i="2"/>
  <c r="I15" i="2"/>
  <c r="I14" i="2"/>
  <c r="I12" i="2"/>
  <c r="H12" i="2"/>
  <c r="G15" i="1"/>
  <c r="G14" i="1"/>
  <c r="G13" i="1"/>
  <c r="G12" i="1"/>
  <c r="G6" i="1"/>
  <c r="G7" i="1"/>
  <c r="G8" i="1"/>
  <c r="G5" i="1"/>
  <c r="J9" i="2" l="1"/>
  <c r="J8" i="2"/>
  <c r="J7" i="2"/>
  <c r="J6" i="2"/>
  <c r="J5" i="2"/>
  <c r="J4" i="2"/>
  <c r="I9" i="2"/>
  <c r="I8" i="2"/>
  <c r="I7" i="2"/>
  <c r="I6" i="2"/>
  <c r="H4" i="2"/>
  <c r="M17" i="2"/>
  <c r="I13" i="2"/>
  <c r="H17" i="2"/>
  <c r="H16" i="2"/>
  <c r="H15" i="2"/>
  <c r="H14" i="2"/>
  <c r="H13" i="2"/>
  <c r="K4" i="2"/>
  <c r="I4" i="2"/>
  <c r="P4" i="2" s="1"/>
  <c r="L9" i="2"/>
  <c r="K9" i="2"/>
  <c r="P9" i="2"/>
  <c r="H9" i="2"/>
  <c r="L8" i="2"/>
  <c r="K8" i="2"/>
  <c r="H8" i="2"/>
  <c r="L7" i="2"/>
  <c r="K7" i="2"/>
  <c r="H7" i="2"/>
  <c r="L6" i="2"/>
  <c r="K6" i="2"/>
  <c r="H6" i="2"/>
  <c r="L5" i="2"/>
  <c r="K5" i="2"/>
  <c r="I5" i="2"/>
  <c r="H5" i="2"/>
  <c r="L4" i="2"/>
  <c r="N9" i="2" l="1"/>
  <c r="M15" i="2"/>
  <c r="N17" i="2"/>
  <c r="Q17" i="2" s="1"/>
  <c r="P14" i="2"/>
  <c r="N15" i="2"/>
  <c r="P15" i="2"/>
  <c r="P13" i="2"/>
  <c r="P17" i="2"/>
  <c r="N14" i="2"/>
  <c r="N13" i="2"/>
  <c r="O12" i="2"/>
  <c r="P12" i="2"/>
  <c r="O13" i="2"/>
  <c r="N16" i="2"/>
  <c r="M12" i="2"/>
  <c r="P16" i="2"/>
  <c r="N12" i="2"/>
  <c r="O14" i="2"/>
  <c r="O9" i="2"/>
  <c r="N4" i="2"/>
  <c r="P8" i="2"/>
  <c r="P6" i="2"/>
  <c r="M9" i="2"/>
  <c r="P7" i="2"/>
  <c r="O6" i="2"/>
  <c r="P5" i="2"/>
  <c r="O7" i="2"/>
  <c r="M8" i="2"/>
  <c r="M5" i="2"/>
  <c r="N5" i="2"/>
  <c r="M7" i="2"/>
  <c r="N8" i="2"/>
  <c r="N7" i="2"/>
  <c r="O8" i="2"/>
  <c r="M6" i="2"/>
  <c r="Q6" i="2" s="1"/>
  <c r="N6" i="2"/>
  <c r="M4" i="2"/>
  <c r="O5" i="2"/>
  <c r="O4" i="2"/>
  <c r="M16" i="2"/>
  <c r="O17" i="2"/>
  <c r="M14" i="2"/>
  <c r="O16" i="2"/>
  <c r="M13" i="2"/>
  <c r="O15" i="2"/>
  <c r="Q14" i="2" l="1"/>
  <c r="Q8" i="2"/>
  <c r="Q9" i="2"/>
  <c r="R9" i="2" s="1"/>
  <c r="Q7" i="2"/>
  <c r="Q12" i="2"/>
  <c r="R12" i="2" s="1"/>
  <c r="Q13" i="2"/>
  <c r="R13" i="2" s="1"/>
  <c r="Q5" i="2"/>
  <c r="R5" i="2" s="1"/>
  <c r="Q16" i="2"/>
  <c r="R16" i="2" s="1"/>
  <c r="Q15" i="2"/>
  <c r="R15" i="2" s="1"/>
  <c r="Q4" i="2"/>
  <c r="R4" i="2" s="1"/>
  <c r="R17" i="2"/>
  <c r="R14" i="2"/>
  <c r="R8" i="2"/>
  <c r="R7" i="2"/>
  <c r="R6" i="2"/>
</calcChain>
</file>

<file path=xl/sharedStrings.xml><?xml version="1.0" encoding="utf-8"?>
<sst xmlns="http://schemas.openxmlformats.org/spreadsheetml/2006/main" count="71" uniqueCount="39">
  <si>
    <t>Время культивации</t>
  </si>
  <si>
    <t>4 суток</t>
  </si>
  <si>
    <t>pET28a-ASN</t>
  </si>
  <si>
    <t>Разведение для чашки без канамицина</t>
  </si>
  <si>
    <t>Число колоний на чашке без канамицина</t>
  </si>
  <si>
    <t>Разведение для чашки с канамицином</t>
  </si>
  <si>
    <t>Число колоний на чашке с канамицином</t>
  </si>
  <si>
    <t>pEHD-ASN</t>
  </si>
  <si>
    <t>pEHR-ASN</t>
  </si>
  <si>
    <t>pEHU-ASN</t>
  </si>
  <si>
    <t>TB</t>
  </si>
  <si>
    <t xml:space="preserve">2xYT </t>
  </si>
  <si>
    <t>Плазмида</t>
  </si>
  <si>
    <t>Среда</t>
  </si>
  <si>
    <t>row1</t>
  </si>
  <si>
    <t>row2</t>
  </si>
  <si>
    <t>col1</t>
  </si>
  <si>
    <t>col2</t>
  </si>
  <si>
    <t>total</t>
  </si>
  <si>
    <t>exp. 1-1</t>
  </si>
  <si>
    <t>exp. 1-2</t>
  </si>
  <si>
    <t>exp. 2-1</t>
  </si>
  <si>
    <t>exp. 2-2</t>
  </si>
  <si>
    <t>chi-square</t>
  </si>
  <si>
    <t>P-value</t>
  </si>
  <si>
    <t>28-H - HD</t>
  </si>
  <si>
    <t>28-H - HR</t>
  </si>
  <si>
    <t>28-H - HU</t>
  </si>
  <si>
    <t>HD - HR</t>
  </si>
  <si>
    <t>HD - HU</t>
  </si>
  <si>
    <t>HR-HU</t>
  </si>
  <si>
    <t>Данные приведены для полных чашек, фактический счет вели по секторам чашек до &gt;50 колоний, но не менее 1/8 чашки.</t>
  </si>
  <si>
    <t>Число объектов уменьшено в 10 раз для всех чашек, фактическое число найденных объектов не менее, чем приведено на этой вкладке.</t>
  </si>
  <si>
    <t>Приложение 2</t>
  </si>
  <si>
    <t>доли канамицин–устойчивых КОЕ</t>
  </si>
  <si>
    <t>pET28a–ASN</t>
  </si>
  <si>
    <t>pEHD–ASN</t>
  </si>
  <si>
    <t>pEHR–ASN</t>
  </si>
  <si>
    <t>pEHU–ASN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</si>
</sst>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1" fontId="0" fillId="0" borderId="0" xfId="0" applyNumberFormat="1" applyBorder="1"/>
    <xf numFmtId="0" fontId="0" fillId="0" borderId="3" xfId="0" applyBorder="1"/>
    <xf numFmtId="0" fontId="0" fillId="0" borderId="3" xfId="0" applyBorder="1" applyAlignment="1">
      <alignment wrapText="1"/>
    </xf>
    <xf numFmtId="11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1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Fill="1" applyBorder="1" applyAlignment="1">
      <alignment wrapText="1"/>
    </xf>
    <xf numFmtId="9" fontId="0" fillId="0" borderId="0" xfId="1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95408850940857"/>
          <c:y val="5.8204559292473763E-2"/>
          <c:w val="0.8016786128787986"/>
          <c:h val="0.8104630499169255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'Raw data'!$B$5:$B$8</c:f>
              <c:strCache>
                <c:ptCount val="4"/>
                <c:pt idx="0">
                  <c:v>pET28a–ASN</c:v>
                </c:pt>
                <c:pt idx="1">
                  <c:v>pEHD–ASN</c:v>
                </c:pt>
                <c:pt idx="2">
                  <c:v>pEHR–ASN</c:v>
                </c:pt>
                <c:pt idx="3">
                  <c:v>pEHU–ASN</c:v>
                </c:pt>
              </c:strCache>
            </c:strRef>
          </c:cat>
          <c:val>
            <c:numRef>
              <c:f>'Raw data'!$G$5:$G$8</c:f>
              <c:numCache>
                <c:formatCode>0%</c:formatCode>
                <c:ptCount val="4"/>
                <c:pt idx="0">
                  <c:v>0.39569752281616688</c:v>
                </c:pt>
                <c:pt idx="1">
                  <c:v>1</c:v>
                </c:pt>
                <c:pt idx="2">
                  <c:v>1</c:v>
                </c:pt>
                <c:pt idx="3">
                  <c:v>0.91122278056951422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5-4AF5-8978-F16CA3D0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76082432"/>
        <c:axId val="195953792"/>
      </c:barChart>
      <c:catAx>
        <c:axId val="17608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ru-RU"/>
          </a:p>
        </c:txPr>
        <c:crossAx val="195953792"/>
        <c:crosses val="autoZero"/>
        <c:auto val="1"/>
        <c:lblAlgn val="ctr"/>
        <c:lblOffset val="100"/>
        <c:noMultiLvlLbl val="0"/>
      </c:catAx>
      <c:valAx>
        <c:axId val="195953792"/>
        <c:scaling>
          <c:orientation val="minMax"/>
          <c:max val="1.2"/>
          <c:min val="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900" b="0" i="0" baseline="0">
                    <a:effectLst/>
                    <a:latin typeface="Arial Narrow" panose="020B0606020202030204" pitchFamily="34" charset="0"/>
                  </a:rPr>
                  <a:t>КОЕ </a:t>
                </a:r>
                <a:r>
                  <a:rPr lang="en-US" sz="900" b="0" i="0" baseline="0">
                    <a:effectLst/>
                    <a:latin typeface="Arial Narrow" panose="020B0606020202030204" pitchFamily="34" charset="0"/>
                  </a:rPr>
                  <a:t>Kan+ / </a:t>
                </a:r>
                <a:r>
                  <a:rPr lang="ru-RU" sz="900" b="0" i="0" baseline="0">
                    <a:effectLst/>
                    <a:latin typeface="Arial Narrow" panose="020B0606020202030204" pitchFamily="34" charset="0"/>
                  </a:rPr>
                  <a:t>общие </a:t>
                </a:r>
                <a:r>
                  <a:rPr lang="en-US" sz="900" b="0" i="0" baseline="0">
                    <a:effectLst/>
                    <a:latin typeface="Arial Narrow" panose="020B0606020202030204" pitchFamily="34" charset="0"/>
                  </a:rPr>
                  <a:t>KOE</a:t>
                </a:r>
                <a:endParaRPr lang="ru-RU" sz="900" b="0">
                  <a:latin typeface="Arial Narrow" panose="020B0606020202030204" pitchFamily="34" charset="0"/>
                </a:endParaRP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ru-RU"/>
          </a:p>
        </c:txPr>
        <c:crossAx val="17608243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95408850940857"/>
          <c:y val="5.8204559292473763E-2"/>
          <c:w val="0.8016786128787986"/>
          <c:h val="0.810463049916925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cat>
            <c:strRef>
              <c:f>'Raw data'!$B$12:$B$15</c:f>
              <c:strCache>
                <c:ptCount val="4"/>
                <c:pt idx="0">
                  <c:v>pET28a–ASN</c:v>
                </c:pt>
                <c:pt idx="1">
                  <c:v>pEHD–ASN</c:v>
                </c:pt>
                <c:pt idx="2">
                  <c:v>pEHR–ASN</c:v>
                </c:pt>
                <c:pt idx="3">
                  <c:v>pEHU–ASN</c:v>
                </c:pt>
              </c:strCache>
            </c:strRef>
          </c:cat>
          <c:val>
            <c:numRef>
              <c:f>'Raw data'!$G$12:$G$15</c:f>
              <c:numCache>
                <c:formatCode>0%</c:formatCode>
                <c:ptCount val="4"/>
                <c:pt idx="0">
                  <c:v>3.1959629941126999E-2</c:v>
                </c:pt>
                <c:pt idx="1">
                  <c:v>0.19005102040816327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8-40AE-9858-8290CB7E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76150016"/>
        <c:axId val="195955520"/>
      </c:barChart>
      <c:catAx>
        <c:axId val="17615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ru-RU"/>
          </a:p>
        </c:txPr>
        <c:crossAx val="195955520"/>
        <c:crosses val="autoZero"/>
        <c:auto val="1"/>
        <c:lblAlgn val="ctr"/>
        <c:lblOffset val="100"/>
        <c:noMultiLvlLbl val="0"/>
      </c:catAx>
      <c:valAx>
        <c:axId val="195955520"/>
        <c:scaling>
          <c:orientation val="minMax"/>
          <c:max val="1.2"/>
          <c:min val="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900" b="0" i="0" baseline="0">
                    <a:effectLst/>
                    <a:latin typeface="Arial Narrow" panose="020B0606020202030204" pitchFamily="34" charset="0"/>
                  </a:rPr>
                  <a:t>КОЕ </a:t>
                </a:r>
                <a:r>
                  <a:rPr lang="en-US" sz="900" b="0" i="0" baseline="0">
                    <a:effectLst/>
                    <a:latin typeface="Arial Narrow" panose="020B0606020202030204" pitchFamily="34" charset="0"/>
                  </a:rPr>
                  <a:t>Kan+ / </a:t>
                </a:r>
                <a:r>
                  <a:rPr lang="ru-RU" sz="900" b="0" i="0" baseline="0">
                    <a:effectLst/>
                    <a:latin typeface="Arial Narrow" panose="020B0606020202030204" pitchFamily="34" charset="0"/>
                  </a:rPr>
                  <a:t>общие </a:t>
                </a:r>
                <a:r>
                  <a:rPr lang="en-US" sz="900" b="0" i="0" baseline="0">
                    <a:effectLst/>
                    <a:latin typeface="Arial Narrow" panose="020B0606020202030204" pitchFamily="34" charset="0"/>
                  </a:rPr>
                  <a:t>KOE</a:t>
                </a:r>
                <a:endParaRPr lang="ru-RU" sz="900" b="0">
                  <a:latin typeface="Arial Narrow" panose="020B0606020202030204" pitchFamily="34" charset="0"/>
                </a:endParaRP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ru-RU"/>
          </a:p>
        </c:txPr>
        <c:crossAx val="17615001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12</xdr:col>
      <xdr:colOff>330199</xdr:colOff>
      <xdr:row>12</xdr:row>
      <xdr:rowOff>3174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B08D8779-326A-433C-A9A2-BF58DD53D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12</xdr:col>
      <xdr:colOff>330199</xdr:colOff>
      <xdr:row>26</xdr:row>
      <xdr:rowOff>3174</xdr:rowOff>
    </xdr:to>
    <xdr:graphicFrame macro="">
      <xdr:nvGraphicFramePr>
        <xdr:cNvPr id="5" name="Диаграмма 1">
          <a:extLst>
            <a:ext uri="{FF2B5EF4-FFF2-40B4-BE49-F238E27FC236}">
              <a16:creationId xmlns:a16="http://schemas.microsoft.com/office/drawing/2014/main" id="{D77ED0FE-1F1D-4082-8362-F421CDAE9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Q6" sqref="Q6"/>
    </sheetView>
  </sheetViews>
  <sheetFormatPr defaultRowHeight="14.5" x14ac:dyDescent="0.35"/>
  <cols>
    <col min="2" max="2" width="18.54296875" bestFit="1" customWidth="1"/>
    <col min="3" max="3" width="17.81640625" customWidth="1"/>
    <col min="4" max="4" width="13.81640625" customWidth="1"/>
    <col min="5" max="5" width="14.54296875" customWidth="1"/>
    <col min="6" max="6" width="15" customWidth="1"/>
    <col min="7" max="7" width="18.26953125" customWidth="1"/>
  </cols>
  <sheetData>
    <row r="1" spans="1:7" ht="16" thickBot="1" x14ac:dyDescent="0.4">
      <c r="B1" s="20" t="s">
        <v>33</v>
      </c>
    </row>
    <row r="2" spans="1:7" ht="15" thickBot="1" x14ac:dyDescent="0.4">
      <c r="B2" s="1" t="s">
        <v>0</v>
      </c>
      <c r="C2" s="2" t="s">
        <v>1</v>
      </c>
      <c r="E2" t="s">
        <v>31</v>
      </c>
    </row>
    <row r="4" spans="1:7" ht="43.5" x14ac:dyDescent="0.35">
      <c r="A4" s="6" t="s">
        <v>13</v>
      </c>
      <c r="B4" s="6" t="s">
        <v>12</v>
      </c>
      <c r="C4" s="7" t="s">
        <v>3</v>
      </c>
      <c r="D4" s="7" t="s">
        <v>4</v>
      </c>
      <c r="E4" s="7" t="s">
        <v>5</v>
      </c>
      <c r="F4" s="7" t="s">
        <v>6</v>
      </c>
      <c r="G4" s="18" t="s">
        <v>34</v>
      </c>
    </row>
    <row r="5" spans="1:7" x14ac:dyDescent="0.35">
      <c r="A5" s="6" t="s">
        <v>10</v>
      </c>
      <c r="B5" s="6" t="s">
        <v>35</v>
      </c>
      <c r="C5" s="8">
        <v>1000000</v>
      </c>
      <c r="D5" s="6">
        <v>1534</v>
      </c>
      <c r="E5" s="8">
        <v>1000000</v>
      </c>
      <c r="F5" s="6">
        <v>607</v>
      </c>
      <c r="G5" s="19">
        <f>MIN(F5/D5,1)</f>
        <v>0.39569752281616688</v>
      </c>
    </row>
    <row r="6" spans="1:7" x14ac:dyDescent="0.35">
      <c r="A6" s="6" t="s">
        <v>10</v>
      </c>
      <c r="B6" s="6" t="s">
        <v>36</v>
      </c>
      <c r="C6" s="8">
        <v>1000000</v>
      </c>
      <c r="D6" s="6">
        <v>992</v>
      </c>
      <c r="E6" s="8">
        <v>1000000</v>
      </c>
      <c r="F6" s="6">
        <v>1298</v>
      </c>
      <c r="G6" s="19">
        <f t="shared" ref="G6:G8" si="0">MIN(F6/D6,1)</f>
        <v>1</v>
      </c>
    </row>
    <row r="7" spans="1:7" x14ac:dyDescent="0.35">
      <c r="A7" s="6" t="s">
        <v>10</v>
      </c>
      <c r="B7" s="6" t="s">
        <v>37</v>
      </c>
      <c r="C7" s="8">
        <v>1000000</v>
      </c>
      <c r="D7" s="6">
        <v>652</v>
      </c>
      <c r="E7" s="8">
        <v>1000000</v>
      </c>
      <c r="F7" s="6">
        <v>700</v>
      </c>
      <c r="G7" s="19">
        <f t="shared" si="0"/>
        <v>1</v>
      </c>
    </row>
    <row r="8" spans="1:7" x14ac:dyDescent="0.35">
      <c r="A8" s="6" t="s">
        <v>10</v>
      </c>
      <c r="B8" s="6" t="s">
        <v>38</v>
      </c>
      <c r="C8" s="8">
        <v>1000000</v>
      </c>
      <c r="D8" s="6">
        <v>2388</v>
      </c>
      <c r="E8" s="8">
        <v>1000000</v>
      </c>
      <c r="F8" s="6">
        <v>2176</v>
      </c>
      <c r="G8" s="19">
        <f t="shared" si="0"/>
        <v>0.91122278056951422</v>
      </c>
    </row>
    <row r="9" spans="1:7" x14ac:dyDescent="0.35">
      <c r="C9" s="5"/>
      <c r="D9" s="4"/>
      <c r="E9" s="5"/>
      <c r="F9" s="4"/>
    </row>
    <row r="10" spans="1:7" x14ac:dyDescent="0.35">
      <c r="C10" s="5"/>
      <c r="D10" s="4"/>
      <c r="E10" s="5"/>
      <c r="F10" s="4"/>
    </row>
    <row r="12" spans="1:7" x14ac:dyDescent="0.35">
      <c r="A12" s="6" t="s">
        <v>11</v>
      </c>
      <c r="B12" s="6" t="s">
        <v>35</v>
      </c>
      <c r="C12" s="8">
        <v>1000000</v>
      </c>
      <c r="D12" s="6">
        <v>2378</v>
      </c>
      <c r="E12" s="8">
        <v>1000000</v>
      </c>
      <c r="F12" s="6">
        <v>76</v>
      </c>
      <c r="G12" s="19">
        <f>MIN(F12/D12,1)</f>
        <v>3.1959629941126999E-2</v>
      </c>
    </row>
    <row r="13" spans="1:7" x14ac:dyDescent="0.35">
      <c r="A13" s="6" t="s">
        <v>11</v>
      </c>
      <c r="B13" s="6" t="s">
        <v>36</v>
      </c>
      <c r="C13" s="8">
        <v>1000000</v>
      </c>
      <c r="D13" s="6">
        <v>3136</v>
      </c>
      <c r="E13" s="8">
        <v>1000000</v>
      </c>
      <c r="F13" s="6">
        <v>596</v>
      </c>
      <c r="G13" s="19">
        <f t="shared" ref="G13:G15" si="1">MIN(F13/D13,1)</f>
        <v>0.19005102040816327</v>
      </c>
    </row>
    <row r="14" spans="1:7" x14ac:dyDescent="0.35">
      <c r="A14" s="6" t="s">
        <v>11</v>
      </c>
      <c r="B14" s="6" t="s">
        <v>37</v>
      </c>
      <c r="C14" s="8">
        <v>1000000</v>
      </c>
      <c r="D14" s="6">
        <v>1032</v>
      </c>
      <c r="E14" s="8">
        <v>1000000</v>
      </c>
      <c r="F14" s="6">
        <v>1268</v>
      </c>
      <c r="G14" s="19">
        <f t="shared" si="1"/>
        <v>1</v>
      </c>
    </row>
    <row r="15" spans="1:7" x14ac:dyDescent="0.35">
      <c r="A15" s="6" t="s">
        <v>11</v>
      </c>
      <c r="B15" s="6" t="s">
        <v>38</v>
      </c>
      <c r="C15" s="8">
        <v>1000000</v>
      </c>
      <c r="D15" s="6">
        <v>1094</v>
      </c>
      <c r="E15" s="8">
        <v>1000000</v>
      </c>
      <c r="F15" s="6">
        <v>1198</v>
      </c>
      <c r="G15" s="19">
        <f t="shared" si="1"/>
        <v>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"/>
  <sheetViews>
    <sheetView workbookViewId="0">
      <selection activeCell="R15" sqref="R15"/>
    </sheetView>
  </sheetViews>
  <sheetFormatPr defaultRowHeight="14.5" x14ac:dyDescent="0.35"/>
  <cols>
    <col min="2" max="2" width="10" customWidth="1"/>
    <col min="3" max="3" width="17.1796875" customWidth="1"/>
    <col min="4" max="4" width="17.54296875" customWidth="1"/>
  </cols>
  <sheetData>
    <row r="1" spans="1:18" x14ac:dyDescent="0.35">
      <c r="A1" t="s">
        <v>32</v>
      </c>
    </row>
    <row r="3" spans="1:18" ht="52.5" customHeight="1" x14ac:dyDescent="0.35">
      <c r="A3" s="6" t="s">
        <v>13</v>
      </c>
      <c r="B3" s="6" t="s">
        <v>12</v>
      </c>
      <c r="C3" s="7" t="s">
        <v>4</v>
      </c>
      <c r="D3" s="7" t="s">
        <v>6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 t="s">
        <v>19</v>
      </c>
      <c r="N3" t="s">
        <v>20</v>
      </c>
      <c r="O3" t="s">
        <v>21</v>
      </c>
      <c r="P3" t="s">
        <v>22</v>
      </c>
      <c r="Q3" t="s">
        <v>23</v>
      </c>
      <c r="R3" t="s">
        <v>24</v>
      </c>
    </row>
    <row r="4" spans="1:18" x14ac:dyDescent="0.35">
      <c r="A4" s="6" t="s">
        <v>10</v>
      </c>
      <c r="B4" s="6" t="s">
        <v>2</v>
      </c>
      <c r="C4" s="9">
        <v>153</v>
      </c>
      <c r="D4" s="9">
        <v>61</v>
      </c>
      <c r="G4" t="s">
        <v>25</v>
      </c>
      <c r="H4" s="11">
        <f>C4+D4</f>
        <v>214</v>
      </c>
      <c r="I4" s="11">
        <f>C5+D5</f>
        <v>229</v>
      </c>
      <c r="J4" s="11">
        <f>C4+C5</f>
        <v>252</v>
      </c>
      <c r="K4" s="11">
        <f>D4+D5</f>
        <v>191</v>
      </c>
      <c r="L4" s="11">
        <f>C4+D4+C5+D5</f>
        <v>443</v>
      </c>
      <c r="M4" s="11">
        <f t="shared" ref="M4:M9" si="0">H4*J4/L4</f>
        <v>121.73363431151242</v>
      </c>
      <c r="N4" s="11">
        <f t="shared" ref="N4:N9" si="1">H4*K4/L4</f>
        <v>92.266365688487582</v>
      </c>
      <c r="O4" s="11">
        <f t="shared" ref="O4:O9" si="2">I4*J4/L4</f>
        <v>130.26636568848758</v>
      </c>
      <c r="P4" s="11">
        <f t="shared" ref="P4:P9" si="3">I4*K4/L4</f>
        <v>98.733634311512418</v>
      </c>
      <c r="Q4" s="12">
        <f>(M4-C4)^2/L4+(N4-D4)^2/L4+(O4-C5)^2/L4+(P4-D5)^2/L4</f>
        <v>8.8269582245258107</v>
      </c>
      <c r="R4" s="13">
        <f t="shared" ref="R4:R9" si="4">_xlfn.CHISQ.DIST.RT(Q4,1)</f>
        <v>2.968127135441586E-3</v>
      </c>
    </row>
    <row r="5" spans="1:18" x14ac:dyDescent="0.35">
      <c r="A5" s="6" t="s">
        <v>10</v>
      </c>
      <c r="B5" s="6" t="s">
        <v>7</v>
      </c>
      <c r="C5" s="9">
        <v>99</v>
      </c>
      <c r="D5" s="9">
        <v>130</v>
      </c>
      <c r="G5" t="s">
        <v>26</v>
      </c>
      <c r="H5" s="11">
        <f>C4+D4</f>
        <v>214</v>
      </c>
      <c r="I5" s="11">
        <f>C6+D6</f>
        <v>135</v>
      </c>
      <c r="J5" s="11">
        <f>C4+C6</f>
        <v>218</v>
      </c>
      <c r="K5" s="11">
        <f>D5+D6</f>
        <v>200</v>
      </c>
      <c r="L5" s="11">
        <f>C5+D5+C6+D6</f>
        <v>364</v>
      </c>
      <c r="M5" s="11">
        <f t="shared" si="0"/>
        <v>128.16483516483515</v>
      </c>
      <c r="N5" s="11">
        <f t="shared" si="1"/>
        <v>117.58241758241758</v>
      </c>
      <c r="O5" s="11">
        <f t="shared" si="2"/>
        <v>80.85164835164835</v>
      </c>
      <c r="P5" s="11">
        <f t="shared" si="3"/>
        <v>74.175824175824175</v>
      </c>
      <c r="Q5" s="12">
        <f>(M5-C4)^2/L5+(N5-D4)^2/L5+(O5-C6)^2/L5+(P5-D6)^2/L5</f>
        <v>11.228207843056595</v>
      </c>
      <c r="R5" s="13">
        <f t="shared" si="4"/>
        <v>8.0563402754647818E-4</v>
      </c>
    </row>
    <row r="6" spans="1:18" x14ac:dyDescent="0.35">
      <c r="A6" s="6" t="s">
        <v>10</v>
      </c>
      <c r="B6" s="6" t="s">
        <v>8</v>
      </c>
      <c r="C6" s="9">
        <v>65</v>
      </c>
      <c r="D6" s="9">
        <v>70</v>
      </c>
      <c r="G6" t="s">
        <v>27</v>
      </c>
      <c r="H6" s="11">
        <f>C4+D4</f>
        <v>214</v>
      </c>
      <c r="I6" s="11">
        <f>C7+D7</f>
        <v>456</v>
      </c>
      <c r="J6" s="11">
        <f>C4+C7</f>
        <v>391</v>
      </c>
      <c r="K6" s="11">
        <f>D4+D7</f>
        <v>279</v>
      </c>
      <c r="L6" s="11">
        <f>C6+D6+C7+D7</f>
        <v>591</v>
      </c>
      <c r="M6" s="11">
        <f t="shared" si="0"/>
        <v>141.58037225042301</v>
      </c>
      <c r="N6" s="11">
        <f t="shared" si="1"/>
        <v>101.0253807106599</v>
      </c>
      <c r="O6" s="11">
        <f t="shared" si="2"/>
        <v>301.68527918781729</v>
      </c>
      <c r="P6" s="11">
        <f t="shared" si="3"/>
        <v>215.26903553299493</v>
      </c>
      <c r="Q6" s="12">
        <f>(M6-C4)^2/L6+(N6-D4)^2/L6+(O6-C7)^2/L6+(P6-D7)^2/L6</f>
        <v>9.8066192066369755</v>
      </c>
      <c r="R6" s="13">
        <f t="shared" si="4"/>
        <v>1.738848689177182E-3</v>
      </c>
    </row>
    <row r="7" spans="1:18" x14ac:dyDescent="0.35">
      <c r="A7" s="6" t="s">
        <v>10</v>
      </c>
      <c r="B7" s="6" t="s">
        <v>9</v>
      </c>
      <c r="C7" s="9">
        <v>238</v>
      </c>
      <c r="D7" s="9">
        <v>218</v>
      </c>
      <c r="G7" t="s">
        <v>28</v>
      </c>
      <c r="H7" s="11">
        <f>C5+D5</f>
        <v>229</v>
      </c>
      <c r="I7" s="11">
        <f>C6+D6</f>
        <v>135</v>
      </c>
      <c r="J7" s="11">
        <f>C5+C6</f>
        <v>164</v>
      </c>
      <c r="K7" s="11">
        <f>D5+D6</f>
        <v>200</v>
      </c>
      <c r="L7" s="11">
        <f>C7+D7+C8+D8</f>
        <v>456</v>
      </c>
      <c r="M7" s="11">
        <f t="shared" si="0"/>
        <v>82.359649122807014</v>
      </c>
      <c r="N7" s="11">
        <f t="shared" si="1"/>
        <v>100.43859649122807</v>
      </c>
      <c r="O7" s="11">
        <f t="shared" si="2"/>
        <v>48.55263157894737</v>
      </c>
      <c r="P7" s="11">
        <f t="shared" si="3"/>
        <v>59.210526315789473</v>
      </c>
      <c r="Q7" s="12">
        <f>(M7-C5)^2/L7+(N7-D5)^2/L7+(O7-C6)^2/L7+(P7-D6)^2/L7</f>
        <v>3.3721634322031617</v>
      </c>
      <c r="R7" s="13">
        <f t="shared" si="4"/>
        <v>6.6306629310679488E-2</v>
      </c>
    </row>
    <row r="8" spans="1:18" x14ac:dyDescent="0.35">
      <c r="C8" s="3"/>
      <c r="D8" s="3"/>
      <c r="G8" t="s">
        <v>29</v>
      </c>
      <c r="H8" s="11">
        <f>C5+D5</f>
        <v>229</v>
      </c>
      <c r="I8" s="11">
        <f>C7+D7</f>
        <v>456</v>
      </c>
      <c r="J8" s="11">
        <f>C5+C7</f>
        <v>337</v>
      </c>
      <c r="K8" s="11">
        <f>D5+D7</f>
        <v>348</v>
      </c>
      <c r="L8" s="11">
        <f>C5+D5+C7+D7</f>
        <v>685</v>
      </c>
      <c r="M8" s="11">
        <f t="shared" si="0"/>
        <v>112.66131386861314</v>
      </c>
      <c r="N8" s="11">
        <f t="shared" si="1"/>
        <v>116.33868613138686</v>
      </c>
      <c r="O8" s="11">
        <f t="shared" si="2"/>
        <v>224.33868613138685</v>
      </c>
      <c r="P8" s="11">
        <f t="shared" si="3"/>
        <v>231.66131386861315</v>
      </c>
      <c r="Q8" s="12">
        <f>(M8-C5)^2/L8+(N8-D5)^2/L8+(O8-C7)^2/L8+(P8-D7)^2/L8</f>
        <v>1.0898189583460542</v>
      </c>
      <c r="R8" s="13">
        <f t="shared" si="4"/>
        <v>0.29651132532089935</v>
      </c>
    </row>
    <row r="9" spans="1:18" x14ac:dyDescent="0.35">
      <c r="C9" s="3"/>
      <c r="D9" s="3"/>
      <c r="G9" s="14" t="s">
        <v>30</v>
      </c>
      <c r="H9" s="11">
        <f>C6+D6</f>
        <v>135</v>
      </c>
      <c r="I9" s="11">
        <f>C7+D7</f>
        <v>456</v>
      </c>
      <c r="J9" s="11">
        <f>C6+C7</f>
        <v>303</v>
      </c>
      <c r="K9" s="11">
        <f>D6+D7</f>
        <v>288</v>
      </c>
      <c r="L9" s="11">
        <f>C6+D6+C7+D7</f>
        <v>591</v>
      </c>
      <c r="M9" s="11">
        <f t="shared" si="0"/>
        <v>69.213197969543145</v>
      </c>
      <c r="N9" s="11">
        <f t="shared" si="1"/>
        <v>65.786802030456855</v>
      </c>
      <c r="O9" s="11">
        <f t="shared" si="2"/>
        <v>233.78680203045684</v>
      </c>
      <c r="P9" s="11">
        <f t="shared" si="3"/>
        <v>222.21319796954316</v>
      </c>
      <c r="Q9" s="12">
        <f>(M9-C6)^2/L9+(N9-D6)^2/L9+(O9-C7)^2/L9+(P9-D7)^2/L9</f>
        <v>0.12014238328637931</v>
      </c>
      <c r="R9" s="13">
        <f t="shared" si="4"/>
        <v>0.7288801146844367</v>
      </c>
    </row>
    <row r="10" spans="1:18" x14ac:dyDescent="0.35">
      <c r="C10" s="10"/>
      <c r="D10" s="10"/>
      <c r="G10" s="14"/>
      <c r="J10" s="15"/>
      <c r="L10" s="16"/>
      <c r="M10" s="17"/>
    </row>
    <row r="11" spans="1:18" x14ac:dyDescent="0.35">
      <c r="A11" s="6" t="s">
        <v>11</v>
      </c>
      <c r="B11" s="6" t="s">
        <v>2</v>
      </c>
      <c r="C11" s="9">
        <v>238</v>
      </c>
      <c r="D11" s="9">
        <v>8</v>
      </c>
      <c r="G11" s="14"/>
      <c r="J11" s="15"/>
      <c r="L11" s="16"/>
      <c r="M11" s="17"/>
    </row>
    <row r="12" spans="1:18" x14ac:dyDescent="0.35">
      <c r="A12" s="6" t="s">
        <v>11</v>
      </c>
      <c r="B12" s="6" t="s">
        <v>7</v>
      </c>
      <c r="C12" s="9">
        <v>314</v>
      </c>
      <c r="D12" s="9">
        <v>60</v>
      </c>
      <c r="G12" t="s">
        <v>25</v>
      </c>
      <c r="H12" s="11">
        <f>C11+D11</f>
        <v>246</v>
      </c>
      <c r="I12" s="11">
        <f>C12+D12</f>
        <v>374</v>
      </c>
      <c r="J12" s="11">
        <f>C11+C12</f>
        <v>552</v>
      </c>
      <c r="K12" s="11">
        <f>D11+D12</f>
        <v>68</v>
      </c>
      <c r="L12" s="11">
        <f>C11+D11+C12+D12</f>
        <v>620</v>
      </c>
      <c r="M12" s="11">
        <f t="shared" ref="M12:M17" si="5">H12*J12/L12</f>
        <v>219.01935483870969</v>
      </c>
      <c r="N12" s="11">
        <f t="shared" ref="N12:N17" si="6">H12*K12/L12</f>
        <v>26.980645161290322</v>
      </c>
      <c r="O12" s="11">
        <f t="shared" ref="O12:O17" si="7">I12*J12/L12</f>
        <v>332.98064516129034</v>
      </c>
      <c r="P12" s="11">
        <f t="shared" ref="P12:P17" si="8">I12*K12/L12</f>
        <v>41.019354838709674</v>
      </c>
      <c r="Q12" s="12">
        <f>(M12-C11)^2/L12+(N12-D11)^2/L12+(O12-C12)^2/L12+(P12-D12)^2/L12</f>
        <v>2.3242896176697663</v>
      </c>
      <c r="R12" s="13">
        <f t="shared" ref="R12:R17" si="9">_xlfn.CHISQ.DIST.RT(Q12,1)</f>
        <v>0.12736835488019302</v>
      </c>
    </row>
    <row r="13" spans="1:18" x14ac:dyDescent="0.35">
      <c r="A13" s="6" t="s">
        <v>11</v>
      </c>
      <c r="B13" s="6" t="s">
        <v>8</v>
      </c>
      <c r="C13" s="9">
        <v>103</v>
      </c>
      <c r="D13" s="9">
        <v>127</v>
      </c>
      <c r="G13" t="s">
        <v>26</v>
      </c>
      <c r="H13" s="11">
        <f>C11+D11</f>
        <v>246</v>
      </c>
      <c r="I13" s="11">
        <f>C13+D13</f>
        <v>230</v>
      </c>
      <c r="J13" s="11">
        <f>C11+C13</f>
        <v>341</v>
      </c>
      <c r="K13" s="11">
        <f>D11+D13</f>
        <v>135</v>
      </c>
      <c r="L13" s="11">
        <f>C11+D11+C13+D13</f>
        <v>476</v>
      </c>
      <c r="M13" s="11">
        <f t="shared" si="5"/>
        <v>176.23109243697479</v>
      </c>
      <c r="N13" s="11">
        <f t="shared" si="6"/>
        <v>69.768907563025209</v>
      </c>
      <c r="O13" s="11">
        <f t="shared" si="7"/>
        <v>164.76890756302521</v>
      </c>
      <c r="P13" s="11">
        <f t="shared" si="8"/>
        <v>65.231092436974791</v>
      </c>
      <c r="Q13" s="12">
        <f>(M13-C11)^2/L13+(N13-D11)^2/L13+(O13-C13)^2/L13+(P13-D13)^2/L13</f>
        <v>32.062167575878597</v>
      </c>
      <c r="R13" s="13">
        <f t="shared" si="9"/>
        <v>1.4931695175762645E-8</v>
      </c>
    </row>
    <row r="14" spans="1:18" x14ac:dyDescent="0.35">
      <c r="A14" s="6" t="s">
        <v>11</v>
      </c>
      <c r="B14" s="6" t="s">
        <v>9</v>
      </c>
      <c r="C14" s="9">
        <v>110</v>
      </c>
      <c r="D14" s="9">
        <v>120</v>
      </c>
      <c r="G14" t="s">
        <v>27</v>
      </c>
      <c r="H14" s="11">
        <f>C11+D11</f>
        <v>246</v>
      </c>
      <c r="I14" s="11">
        <f>C14+D14</f>
        <v>230</v>
      </c>
      <c r="J14" s="11">
        <f>C11+C14</f>
        <v>348</v>
      </c>
      <c r="K14" s="11">
        <f>D11+D14</f>
        <v>128</v>
      </c>
      <c r="L14" s="11">
        <f>C11+D11+C14+D14</f>
        <v>476</v>
      </c>
      <c r="M14" s="11">
        <f t="shared" si="5"/>
        <v>179.84873949579833</v>
      </c>
      <c r="N14" s="11">
        <f t="shared" si="6"/>
        <v>66.151260504201687</v>
      </c>
      <c r="O14" s="11">
        <f t="shared" si="7"/>
        <v>168.15126050420167</v>
      </c>
      <c r="P14" s="11">
        <f t="shared" si="8"/>
        <v>61.84873949579832</v>
      </c>
      <c r="Q14" s="11">
        <f>(M14-C11)^2/L14+(N14-D11)^2/L14+(O14-C14)^2/L14+(P14-D14)^2/L14</f>
        <v>28.416547043928794</v>
      </c>
      <c r="R14" s="13">
        <f t="shared" si="9"/>
        <v>9.7825595518669884E-8</v>
      </c>
    </row>
    <row r="15" spans="1:18" x14ac:dyDescent="0.35">
      <c r="G15" t="s">
        <v>28</v>
      </c>
      <c r="H15" s="11">
        <f>C12+D12</f>
        <v>374</v>
      </c>
      <c r="I15" s="11">
        <f>C13+D13</f>
        <v>230</v>
      </c>
      <c r="J15" s="11">
        <f>C12+C13</f>
        <v>417</v>
      </c>
      <c r="K15" s="11">
        <f>D12+D13</f>
        <v>187</v>
      </c>
      <c r="L15" s="11">
        <f>C12+D12+C13+D13</f>
        <v>604</v>
      </c>
      <c r="M15" s="11">
        <f t="shared" si="5"/>
        <v>258.20860927152319</v>
      </c>
      <c r="N15" s="11">
        <f t="shared" si="6"/>
        <v>115.79139072847683</v>
      </c>
      <c r="O15" s="11">
        <f t="shared" si="7"/>
        <v>158.79139072847681</v>
      </c>
      <c r="P15" s="11">
        <f t="shared" si="8"/>
        <v>71.208609271523173</v>
      </c>
      <c r="Q15" s="12">
        <f>(M15-C12)^2/L15+(N15-D12)^2/L15+(O15-C13)^2/L15+(P15-D13)^2/L15</f>
        <v>20.613770062368008</v>
      </c>
      <c r="R15" s="13">
        <f t="shared" si="9"/>
        <v>5.6190500667464004E-6</v>
      </c>
    </row>
    <row r="16" spans="1:18" x14ac:dyDescent="0.35">
      <c r="G16" t="s">
        <v>29</v>
      </c>
      <c r="H16" s="11">
        <f>C12+D12</f>
        <v>374</v>
      </c>
      <c r="I16" s="11">
        <f>C14+D14</f>
        <v>230</v>
      </c>
      <c r="J16" s="11">
        <f>C12+C14</f>
        <v>424</v>
      </c>
      <c r="K16" s="11">
        <f>D12+D14</f>
        <v>180</v>
      </c>
      <c r="L16" s="11">
        <f>C12+D12+C14+D14</f>
        <v>604</v>
      </c>
      <c r="M16" s="11">
        <f t="shared" si="5"/>
        <v>262.54304635761588</v>
      </c>
      <c r="N16" s="11">
        <f t="shared" si="6"/>
        <v>111.45695364238411</v>
      </c>
      <c r="O16" s="11">
        <f t="shared" si="7"/>
        <v>161.45695364238409</v>
      </c>
      <c r="P16" s="11">
        <f t="shared" si="8"/>
        <v>68.543046357615893</v>
      </c>
      <c r="Q16" s="12">
        <f>(M16-C12)^2/L16+(N16-D12)^2/L16+(O16-C14)^2/L16+(P16-D14)^2/L16</f>
        <v>17.535219060625611</v>
      </c>
      <c r="R16" s="13">
        <f t="shared" si="9"/>
        <v>2.8203470412644223E-5</v>
      </c>
    </row>
    <row r="17" spans="7:18" x14ac:dyDescent="0.35">
      <c r="G17" s="14" t="s">
        <v>30</v>
      </c>
      <c r="H17" s="11">
        <f>C13+D13</f>
        <v>230</v>
      </c>
      <c r="I17" s="11">
        <f>C14+D14</f>
        <v>230</v>
      </c>
      <c r="J17" s="11">
        <f>C13+C14</f>
        <v>213</v>
      </c>
      <c r="K17" s="11">
        <f>D13+D14</f>
        <v>247</v>
      </c>
      <c r="L17" s="11">
        <f>C13+D13+C14+D14</f>
        <v>460</v>
      </c>
      <c r="M17" s="11">
        <f t="shared" si="5"/>
        <v>106.5</v>
      </c>
      <c r="N17" s="11">
        <f t="shared" si="6"/>
        <v>123.5</v>
      </c>
      <c r="O17" s="11">
        <f t="shared" si="7"/>
        <v>106.5</v>
      </c>
      <c r="P17" s="11">
        <f t="shared" si="8"/>
        <v>123.5</v>
      </c>
      <c r="Q17" s="12">
        <f>(M17-C13)^2/L17+(N17-D13)^2/L17+(O17-C14)^2/L17+(P17-D14)^2/L17</f>
        <v>0.10652173913043478</v>
      </c>
      <c r="R17" s="13">
        <f t="shared" si="9"/>
        <v>0.74413937686718956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chi-square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Хасанов</dc:creator>
  <cp:lastModifiedBy>Ivan Vorobiev</cp:lastModifiedBy>
  <dcterms:created xsi:type="dcterms:W3CDTF">2015-06-05T18:17:20Z</dcterms:created>
  <dcterms:modified xsi:type="dcterms:W3CDTF">2023-08-28T14:07:06Z</dcterms:modified>
</cp:coreProperties>
</file>